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25" windowHeight="92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'Blad1'!$A$1:$E$49</definedName>
    <definedName name="_xlnm.Print_Area" localSheetId="1">'Blad2'!$A$1:$G$45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<sst xmlns="http://schemas.openxmlformats.org/spreadsheetml/2006/main" count="24" uniqueCount="24">
  <si>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Ägg</t>
  </si>
  <si>
    <t>3 dygn</t>
  </si>
  <si>
    <t>Veckodag</t>
  </si>
  <si>
    <t xml:space="preserve">Datum </t>
  </si>
  <si>
    <t>Omlarvning</t>
  </si>
  <si>
    <t>Öppet larvstadium</t>
  </si>
  <si>
    <t>5 dygn</t>
  </si>
  <si>
    <t>Cellen täckes</t>
  </si>
  <si>
    <t>8 dygn</t>
  </si>
  <si>
    <t>Schema för drottningodling enligt Dan Levin</t>
  </si>
  <si>
    <t>Ägget lägges</t>
  </si>
  <si>
    <t xml:space="preserve">Täckt larvstadium </t>
  </si>
  <si>
    <t>Celler buras</t>
  </si>
  <si>
    <t>Till parning</t>
  </si>
  <si>
    <t>Celler till parningsamhällen</t>
  </si>
  <si>
    <t>Kläckning</t>
  </si>
  <si>
    <t>Parad?</t>
  </si>
  <si>
    <t>Byt ut de röda siffrorna mot ditt datum för omlarvning, exakt som nedan, med bindestreck</t>
  </si>
  <si>
    <t>Kupa:</t>
  </si>
  <si>
    <t>Drottning:</t>
  </si>
  <si>
    <t>Parningsplats:</t>
  </si>
  <si>
    <t>Dag</t>
  </si>
  <si>
    <t>SH50</t>
  </si>
  <si>
    <t xml:space="preserve">Bräcke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</si>
</sst>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\ hh:mm"/>
  </numFmts>
  <fonts count="41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14.140625" style="7" customWidth="1"/>
    <col min="2" max="2" width="14.8515625" style="8" customWidth="1"/>
    <col min="3" max="3" width="26.8515625" style="8" customWidth="1"/>
    <col min="4" max="4" width="19.00390625" style="8" customWidth="1"/>
    <col min="5" max="5" width="9.140625" style="7" customWidth="1"/>
    <col min="6" max="6" width="6.8515625" style="9" customWidth="1"/>
    <col min="7" max="16384" width="9.140625" style="9" customWidth="1"/>
  </cols>
  <sheetData>
    <row r="1" ht="15">
      <c r="A1" s="7" t="s">
        <v>9</v>
      </c>
    </row>
    <row r="2" spans="1:4" ht="15">
      <c r="A2" s="9" t="s">
        <v>17</v>
      </c>
      <c r="D2" s="9"/>
    </row>
    <row r="3" spans="1:4" ht="15">
      <c r="A3" s="9"/>
      <c r="D3" s="10"/>
    </row>
    <row r="4" spans="1:4" ht="15">
      <c r="A4" s="9" t="s">
        <v>19</v>
      </c>
      <c r="B4" s="8" t="s">
        <v>22</v>
      </c>
      <c r="D4" s="10"/>
    </row>
    <row r="5" spans="1:4" ht="15">
      <c r="A5" s="9" t="s">
        <v>18</v>
      </c>
      <c r="C5" s="8" t="s">
        <v>23</v>
      </c>
      <c r="D5" s="10"/>
    </row>
    <row r="6" spans="1:4" ht="15">
      <c r="A6" s="9" t="s">
        <v>20</v>
      </c>
      <c r="D6" s="10"/>
    </row>
    <row r="7" spans="4:5" ht="16.5" customHeight="1" thickBot="1">
      <c r="D7" s="11"/>
      <c r="E7" s="9"/>
    </row>
    <row r="8" spans="1:5" ht="20.25" customHeight="1" thickBot="1">
      <c r="A8" s="12" t="s">
        <v>2</v>
      </c>
      <c r="B8" s="13" t="s">
        <v>3</v>
      </c>
      <c r="C8" s="14"/>
      <c r="D8" s="15">
        <v>43254</v>
      </c>
      <c r="E8" s="25" t="s">
        <v>21</v>
      </c>
    </row>
    <row r="9" spans="4:5" ht="12.75" customHeight="1">
      <c r="D9" s="16"/>
      <c r="E9" s="23"/>
    </row>
    <row r="10" spans="1:6" ht="15">
      <c r="A10" s="7" t="str">
        <f>LOOKUP(WEEKDAY(B10),{1,2,3,4,5,6,7;"S?n","M?n","Tis","Ons","Tors","Fre","L?r"})</f>
        <v>Ons</v>
      </c>
      <c r="B10" s="18">
        <f>$B$14-4</f>
        <v>43250</v>
      </c>
      <c r="C10" s="8" t="s">
        <v>10</v>
      </c>
      <c r="D10" s="19" t="s">
        <v>0</v>
      </c>
      <c r="E10" s="23"/>
      <c r="F10" s="20"/>
    </row>
    <row r="11" spans="1:6" ht="12.75" customHeight="1">
      <c r="A11" s="7" t="str">
        <f>LOOKUP(WEEKDAY(B11),{1,2,3,4,5,6,7;"S?n","M?n","Tis","Ons","Tors","Fre","L?r"})</f>
        <v>Tors</v>
      </c>
      <c r="B11" s="18">
        <f>$B$14-3</f>
        <v>43251</v>
      </c>
      <c r="D11" s="19" t="s">
        <v>1</v>
      </c>
      <c r="E11" s="23"/>
      <c r="F11" s="20"/>
    </row>
    <row r="12" spans="1:6" ht="15">
      <c r="A12" s="7" t="str">
        <f>LOOKUP(WEEKDAY(B12),{1,2,3,4,5,6,7;"S?n","M?n","Tis","Ons","Tors","Fre","L?r"})</f>
        <v>Fre</v>
      </c>
      <c r="B12" s="18">
        <f>$B$14-2</f>
        <v>43252</v>
      </c>
      <c r="D12" s="19"/>
      <c r="E12" s="23"/>
      <c r="F12" s="20"/>
    </row>
    <row r="13" spans="1:6" ht="15">
      <c r="A13" s="7" t="str">
        <f>LOOKUP(WEEKDAY(B13),{1,2,3,4,5,6,7;"S?n","M?n","Tis","Ons","Tors","Fre","L?r"})</f>
        <v>Lör</v>
      </c>
      <c r="B13" s="18">
        <f>$B$14-1</f>
        <v>43253</v>
      </c>
      <c r="D13" s="21" t="s">
        <v>5</v>
      </c>
      <c r="E13" s="23"/>
      <c r="F13" s="20"/>
    </row>
    <row r="14" spans="1:6" ht="15.75">
      <c r="A14" s="7" t="str">
        <f>LOOKUP(WEEKDAY(B14),{1,2,3,4,5,6,7;"S?n","M?n","Tis","Ons","Tors","Fre","L?r"})</f>
        <v>Sön</v>
      </c>
      <c r="B14" s="18">
        <f>$D$8</f>
        <v>43254</v>
      </c>
      <c r="C14" s="13" t="s">
        <v>4</v>
      </c>
      <c r="D14" s="21" t="s">
        <v>6</v>
      </c>
      <c r="E14" s="23">
        <v>1</v>
      </c>
      <c r="F14" s="20"/>
    </row>
    <row r="15" spans="1:6" ht="15">
      <c r="A15" s="7" t="str">
        <f>LOOKUP(WEEKDAY(B15),{1,2,3,4,5,6,7;"S?n","M?n","Tis","Ons","Tors","Fre","L?r"})</f>
        <v>Mån</v>
      </c>
      <c r="B15" s="18">
        <f>$B$14+1</f>
        <v>43255</v>
      </c>
      <c r="D15" s="21"/>
      <c r="E15" s="23">
        <v>2</v>
      </c>
      <c r="F15" s="20"/>
    </row>
    <row r="16" spans="1:6" ht="15">
      <c r="A16" s="7" t="str">
        <f>LOOKUP(WEEKDAY(B16),{1,2,3,4,5,6,7;"S?n","M?n","Tis","Ons","Tors","Fre","L?r"})</f>
        <v>Tis</v>
      </c>
      <c r="B16" s="18">
        <f>$B$14+2</f>
        <v>43256</v>
      </c>
      <c r="D16" s="21"/>
      <c r="E16" s="23">
        <v>3</v>
      </c>
      <c r="F16" s="20"/>
    </row>
    <row r="17" spans="1:6" ht="15">
      <c r="A17" s="7" t="str">
        <f>LOOKUP(WEEKDAY(B17),{1,2,3,4,5,6,7;"S?n","M?n","Tis","Ons","Tors","Fre","L?r"})</f>
        <v>Ons</v>
      </c>
      <c r="B17" s="18">
        <f>$B$14+3</f>
        <v>43257</v>
      </c>
      <c r="D17" s="21"/>
      <c r="E17" s="23">
        <v>4</v>
      </c>
      <c r="F17" s="20"/>
    </row>
    <row r="18" spans="1:6" ht="15">
      <c r="A18" s="7" t="str">
        <f>LOOKUP(WEEKDAY(B18),{1,2,3,4,5,6,7;"S?n","M?n","Tis","Ons","Tors","Fre","L?r"})</f>
        <v>Tors</v>
      </c>
      <c r="B18" s="18">
        <f>$B$14+4</f>
        <v>43258</v>
      </c>
      <c r="C18" s="8" t="s">
        <v>7</v>
      </c>
      <c r="D18" s="19" t="s">
        <v>11</v>
      </c>
      <c r="E18" s="23">
        <v>5</v>
      </c>
      <c r="F18" s="20"/>
    </row>
    <row r="19" spans="1:6" ht="15">
      <c r="A19" s="7" t="str">
        <f>LOOKUP(WEEKDAY(B19),{1,2,3,4,5,6,7;"S?n","M?n","Tis","Ons","Tors","Fre","L?r"})</f>
        <v>Fre</v>
      </c>
      <c r="B19" s="18">
        <f>$B$14+5</f>
        <v>43259</v>
      </c>
      <c r="D19" s="19" t="s">
        <v>8</v>
      </c>
      <c r="E19" s="23">
        <v>6</v>
      </c>
      <c r="F19" s="20"/>
    </row>
    <row r="20" spans="1:6" ht="15.75">
      <c r="A20" s="7" t="str">
        <f>LOOKUP(WEEKDAY(B20),{1,2,3,4,5,6,7;"S?n","M?n","Tis","Ons","Tors","Fre","L?r"})</f>
        <v>Lör</v>
      </c>
      <c r="B20" s="18">
        <f>$B$14+6</f>
        <v>43260</v>
      </c>
      <c r="C20" s="13" t="s">
        <v>12</v>
      </c>
      <c r="D20" s="19"/>
      <c r="E20" s="23">
        <v>7</v>
      </c>
      <c r="F20" s="20"/>
    </row>
    <row r="21" spans="1:6" ht="15">
      <c r="A21" s="7" t="str">
        <f>LOOKUP(WEEKDAY(B21),{1,2,3,4,5,6,7;"S?n","M?n","Tis","Ons","Tors","Fre","L?r"})</f>
        <v>Sön</v>
      </c>
      <c r="B21" s="18">
        <f>$B$14+7</f>
        <v>43261</v>
      </c>
      <c r="D21" s="19"/>
      <c r="E21" s="23">
        <v>8</v>
      </c>
      <c r="F21" s="20"/>
    </row>
    <row r="22" spans="1:6" ht="15">
      <c r="A22" s="7" t="str">
        <f>LOOKUP(WEEKDAY(B22),{1,2,3,4,5,6,7;"S?n","M?n","Tis","Ons","Tors","Fre","L?r"})</f>
        <v>Mån</v>
      </c>
      <c r="B22" s="18">
        <f>$B$14+8</f>
        <v>43262</v>
      </c>
      <c r="D22" s="19"/>
      <c r="E22" s="23">
        <v>9</v>
      </c>
      <c r="F22" s="20"/>
    </row>
    <row r="23" spans="1:6" ht="15">
      <c r="A23" s="7" t="str">
        <f>LOOKUP(WEEKDAY(B23),{1,2,3,4,5,6,7;"S?n","M?n","Tis","Ons","Tors","Fre","L?r"})</f>
        <v>Tis</v>
      </c>
      <c r="B23" s="18">
        <f>$B$14+9</f>
        <v>43263</v>
      </c>
      <c r="C23" s="8" t="s">
        <v>14</v>
      </c>
      <c r="D23" s="19"/>
      <c r="E23" s="23">
        <v>10</v>
      </c>
      <c r="F23" s="20"/>
    </row>
    <row r="24" spans="1:6" ht="15">
      <c r="A24" s="7" t="str">
        <f>LOOKUP(WEEKDAY(B24),{1,2,3,4,5,6,7;"S?n","M?n","Tis","Ons","Tors","Fre","L?r"})</f>
        <v>Ons</v>
      </c>
      <c r="B24" s="18">
        <f>$B$14+10</f>
        <v>43264</v>
      </c>
      <c r="D24" s="19"/>
      <c r="E24" s="23">
        <v>11</v>
      </c>
      <c r="F24" s="20"/>
    </row>
    <row r="25" spans="1:6" ht="15.75">
      <c r="A25" s="7" t="str">
        <f>LOOKUP(WEEKDAY(B25),{1,2,3,4,5,6,7;"S?n","M?n","Tis","Ons","Tors","Fre","L?r"})</f>
        <v>Tors</v>
      </c>
      <c r="B25" s="18">
        <f>$B$14+11</f>
        <v>43265</v>
      </c>
      <c r="C25" s="13" t="s">
        <v>15</v>
      </c>
      <c r="D25" s="19"/>
      <c r="E25" s="23">
        <v>12</v>
      </c>
      <c r="F25" s="20"/>
    </row>
    <row r="26" spans="1:5" ht="15">
      <c r="A26" s="7" t="str">
        <f>LOOKUP(WEEKDAY(B26),{1,2,3,4,5,6,7;"S?n","M?n","Tis","Ons","Tors","Fre","L?r"})</f>
        <v>Fre</v>
      </c>
      <c r="B26" s="18">
        <f>$B$14+12</f>
        <v>43266</v>
      </c>
      <c r="D26" s="22"/>
      <c r="E26" s="8">
        <v>13</v>
      </c>
    </row>
    <row r="27" spans="1:5" ht="15">
      <c r="A27" s="7" t="str">
        <f>LOOKUP(WEEKDAY(B27),{1,2,3,4,5,6,7;"S?n","M?n","Tis","Ons","Tors","Fre","L?r"})</f>
        <v>Lör</v>
      </c>
      <c r="B27" s="18">
        <f>$B$14+13</f>
        <v>43267</v>
      </c>
      <c r="D27" s="22"/>
      <c r="E27" s="8">
        <v>14</v>
      </c>
    </row>
    <row r="28" spans="1:5" ht="15">
      <c r="A28" s="7" t="str">
        <f>LOOKUP(WEEKDAY(B28),{1,2,3,4,5,6,7;"S?n","M?n","Tis","Ons","Tors","Fre","L?r"})</f>
        <v>Sön</v>
      </c>
      <c r="B28" s="18">
        <f>$B$14+14</f>
        <v>43268</v>
      </c>
      <c r="C28" s="8" t="s">
        <v>13</v>
      </c>
      <c r="D28" s="22"/>
      <c r="E28" s="8">
        <v>15</v>
      </c>
    </row>
    <row r="29" spans="1:6" ht="15">
      <c r="A29" s="7" t="str">
        <f>LOOKUP(WEEKDAY(B29),{1,2,3,4,5,6,7;"S?n","M?n","Tis","Ons","Tors","Fre","L?r"})</f>
        <v>Mån</v>
      </c>
      <c r="B29" s="18">
        <f>$B$14+15</f>
        <v>43269</v>
      </c>
      <c r="D29" s="22"/>
      <c r="E29" s="23">
        <v>16</v>
      </c>
      <c r="F29" s="20"/>
    </row>
    <row r="30" spans="1:6" ht="15">
      <c r="A30" s="7" t="str">
        <f>LOOKUP(WEEKDAY(B30),{1,2,3,4,5,6,7;"S?n","M?n","Tis","Ons","Tors","Fre","L?r"})</f>
        <v>Tis</v>
      </c>
      <c r="B30" s="18">
        <f>$B$14+16</f>
        <v>43270</v>
      </c>
      <c r="D30" s="22"/>
      <c r="E30" s="23">
        <v>17</v>
      </c>
      <c r="F30" s="20"/>
    </row>
    <row r="31" spans="1:6" ht="15">
      <c r="A31" s="7" t="str">
        <f>LOOKUP(WEEKDAY(B31),{1,2,3,4,5,6,7;"S?n","M?n","Tis","Ons","Tors","Fre","L?r"})</f>
        <v>Ons</v>
      </c>
      <c r="B31" s="18">
        <f>$B$14+17</f>
        <v>43271</v>
      </c>
      <c r="D31" s="22"/>
      <c r="E31" s="23">
        <v>18</v>
      </c>
      <c r="F31" s="20"/>
    </row>
    <row r="32" spans="1:6" ht="15">
      <c r="A32" s="7" t="str">
        <f>LOOKUP(WEEKDAY(B32),{1,2,3,4,5,6,7;"S?n","M?n","Tis","Ons","Tors","Fre","L?r"})</f>
        <v>Tors</v>
      </c>
      <c r="B32" s="18">
        <f>$B$14+18</f>
        <v>43272</v>
      </c>
      <c r="D32" s="22"/>
      <c r="E32" s="23">
        <v>19</v>
      </c>
      <c r="F32" s="20"/>
    </row>
    <row r="33" spans="1:6" ht="15">
      <c r="A33" s="7" t="str">
        <f>LOOKUP(WEEKDAY(B33),{1,2,3,4,5,6,7;"S?n","M?n","Tis","Ons","Tors","Fre","L?r"})</f>
        <v>Fre</v>
      </c>
      <c r="B33" s="18">
        <f>$B$14+19</f>
        <v>43273</v>
      </c>
      <c r="D33" s="22"/>
      <c r="E33" s="23">
        <v>20</v>
      </c>
      <c r="F33" s="20"/>
    </row>
    <row r="34" spans="1:6" ht="15">
      <c r="A34" s="7" t="str">
        <f>LOOKUP(WEEKDAY(B34),{1,2,3,4,5,6,7;"S?n","M?n","Tis","Ons","Tors","Fre","L?r"})</f>
        <v>Lör</v>
      </c>
      <c r="B34" s="18">
        <f>$B$14+20</f>
        <v>43274</v>
      </c>
      <c r="D34" s="22"/>
      <c r="E34" s="23">
        <v>21</v>
      </c>
      <c r="F34" s="20"/>
    </row>
    <row r="35" spans="1:6" ht="15">
      <c r="A35" s="7" t="str">
        <f>LOOKUP(WEEKDAY(B35),{1,2,3,4,5,6,7;"S?n","M?n","Tis","Ons","Tors","Fre","L?r"})</f>
        <v>Sön</v>
      </c>
      <c r="B35" s="18">
        <f>$B$14+21</f>
        <v>43275</v>
      </c>
      <c r="D35" s="22"/>
      <c r="E35" s="23">
        <v>22</v>
      </c>
      <c r="F35" s="20"/>
    </row>
    <row r="36" spans="1:6" ht="15">
      <c r="A36" s="7" t="str">
        <f>LOOKUP(WEEKDAY(B36),{1,2,3,4,5,6,7;"S?n","M?n","Tis","Ons","Tors","Fre","L?r"})</f>
        <v>Mån</v>
      </c>
      <c r="B36" s="18">
        <f>$B$14+22</f>
        <v>43276</v>
      </c>
      <c r="D36" s="22"/>
      <c r="E36" s="23">
        <v>23</v>
      </c>
      <c r="F36" s="20"/>
    </row>
    <row r="37" spans="1:6" ht="15">
      <c r="A37" s="7" t="str">
        <f>LOOKUP(WEEKDAY(B37),{1,2,3,4,5,6,7;"S?n","M?n","Tis","Ons","Tors","Fre","L?r"})</f>
        <v>Tis</v>
      </c>
      <c r="B37" s="18">
        <f>$B$14+23</f>
        <v>43277</v>
      </c>
      <c r="D37" s="22"/>
      <c r="E37" s="23">
        <v>24</v>
      </c>
      <c r="F37" s="20"/>
    </row>
    <row r="38" spans="1:6" ht="15">
      <c r="A38" s="7" t="str">
        <f>LOOKUP(WEEKDAY(B38),{1,2,3,4,5,6,7;"S?n","M?n","Tis","Ons","Tors","Fre","L?r"})</f>
        <v>Ons</v>
      </c>
      <c r="B38" s="18">
        <f>$B$14+24</f>
        <v>43278</v>
      </c>
      <c r="D38" s="22"/>
      <c r="E38" s="23">
        <v>25</v>
      </c>
      <c r="F38" s="20"/>
    </row>
    <row r="39" spans="1:6" ht="15">
      <c r="A39" s="7" t="str">
        <f>LOOKUP(WEEKDAY(B39),{1,2,3,4,5,6,7;"S?n","M?n","Tis","Ons","Tors","Fre","L?r"})</f>
        <v>Tors</v>
      </c>
      <c r="B39" s="18">
        <f>$B$14+25</f>
        <v>43279</v>
      </c>
      <c r="D39" s="22"/>
      <c r="E39" s="23">
        <v>26</v>
      </c>
      <c r="F39" s="20"/>
    </row>
    <row r="40" spans="1:6" ht="15">
      <c r="A40" s="7" t="str">
        <f>LOOKUP(WEEKDAY(B40),{1,2,3,4,5,6,7;"S?n","M?n","Tis","Ons","Tors","Fre","L?r"})</f>
        <v>Fre</v>
      </c>
      <c r="B40" s="18">
        <f>$B$14+26</f>
        <v>43280</v>
      </c>
      <c r="D40" s="22"/>
      <c r="E40" s="23">
        <v>27</v>
      </c>
      <c r="F40" s="20"/>
    </row>
    <row r="41" spans="1:6" ht="15">
      <c r="A41" s="7" t="str">
        <f>LOOKUP(WEEKDAY(B41),{1,2,3,4,5,6,7;"S?n","M?n","Tis","Ons","Tors","Fre","L?r"})</f>
        <v>Lör</v>
      </c>
      <c r="B41" s="18">
        <f>$B$14+27</f>
        <v>43281</v>
      </c>
      <c r="D41" s="22"/>
      <c r="E41" s="23">
        <v>28</v>
      </c>
      <c r="F41" s="20"/>
    </row>
    <row r="42" spans="1:6" ht="15">
      <c r="A42" s="7" t="str">
        <f>LOOKUP(WEEKDAY(B42),{1,2,3,4,5,6,7;"S?n","M?n","Tis","Ons","Tors","Fre","L?r"})</f>
        <v>Sön</v>
      </c>
      <c r="B42" s="18">
        <f>$B$14+28</f>
        <v>43282</v>
      </c>
      <c r="C42" s="8" t="s">
        <v>16</v>
      </c>
      <c r="D42" s="22"/>
      <c r="E42" s="23">
        <v>29</v>
      </c>
      <c r="F42" s="20"/>
    </row>
    <row r="43" spans="4:6" ht="15">
      <c r="D43" s="23"/>
      <c r="E43" s="17"/>
      <c r="F43" s="20"/>
    </row>
    <row r="44" spans="4:6" ht="15">
      <c r="D44" s="23"/>
      <c r="E44" s="17"/>
      <c r="F44" s="20"/>
    </row>
    <row r="45" spans="4:6" ht="15">
      <c r="D45" s="23"/>
      <c r="E45" s="17"/>
      <c r="F45" s="20"/>
    </row>
    <row r="46" spans="4:6" ht="15">
      <c r="D46" s="23"/>
      <c r="E46" s="17"/>
      <c r="F46" s="20"/>
    </row>
    <row r="47" spans="4:6" ht="15">
      <c r="D47" s="23"/>
      <c r="E47" s="17"/>
      <c r="F47" s="20"/>
    </row>
  </sheetData>
  <sheetProtection/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2.57421875" style="2" customWidth="1"/>
    <col min="2" max="2" width="25.28125" style="1" customWidth="1"/>
    <col min="3" max="3" width="23.7109375" style="1" customWidth="1"/>
    <col min="4" max="4" width="25.421875" style="1" customWidth="1"/>
    <col min="5" max="5" width="9.140625" style="2" customWidth="1"/>
    <col min="6" max="6" width="21.7109375" style="3" customWidth="1"/>
    <col min="7" max="16384" width="9.140625" style="3" customWidth="1"/>
  </cols>
  <sheetData>
    <row r="2" spans="1:4" ht="14.25">
      <c r="A2" s="3"/>
      <c r="D2" s="3"/>
    </row>
    <row r="3" ht="16.5" customHeight="1">
      <c r="E3" s="3"/>
    </row>
    <row r="4" spans="1:6" ht="20.25" customHeight="1">
      <c r="A4" s="4"/>
      <c r="B4" s="5"/>
      <c r="D4" s="24"/>
      <c r="F4" s="6"/>
    </row>
    <row r="5" ht="12.75" customHeight="1"/>
    <row r="6" ht="14.25">
      <c r="B6" s="6"/>
    </row>
    <row r="7" ht="12.75" customHeight="1">
      <c r="B7" s="6"/>
    </row>
    <row r="8" spans="2:6" ht="15">
      <c r="B8" s="6"/>
      <c r="F8" s="24"/>
    </row>
    <row r="9" ht="14.25">
      <c r="B9" s="6"/>
    </row>
    <row r="10" ht="14.25">
      <c r="B10" s="6"/>
    </row>
    <row r="11" ht="14.25">
      <c r="B11" s="6"/>
    </row>
    <row r="12" ht="14.25">
      <c r="B12" s="6"/>
    </row>
    <row r="13" ht="14.25">
      <c r="B13" s="6"/>
    </row>
    <row r="14" ht="14.25">
      <c r="B14" s="6"/>
    </row>
    <row r="15" ht="14.25">
      <c r="B15" s="6"/>
    </row>
    <row r="16" ht="14.25">
      <c r="B16" s="6"/>
    </row>
    <row r="17" ht="14.25">
      <c r="B17" s="6"/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6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6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6"/>
    </row>
    <row r="34" ht="14.25">
      <c r="B34" s="6"/>
    </row>
    <row r="35" ht="14.25">
      <c r="B35" s="6"/>
    </row>
    <row r="36" ht="14.25">
      <c r="B36" s="6"/>
    </row>
  </sheetData>
  <sheetProtection/>
  <printOptions/>
  <pageMargins left="0.75" right="0.75" top="1" bottom="1" header="0.5" footer="0.5"/>
  <pageSetup horizontalDpi="1200" verticalDpi="12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57421875" style="2" customWidth="1"/>
    <col min="2" max="2" width="25.28125" style="1" customWidth="1"/>
    <col min="3" max="3" width="23.7109375" style="1" customWidth="1"/>
    <col min="4" max="4" width="25.421875" style="1" customWidth="1"/>
    <col min="5" max="5" width="9.140625" style="2" customWidth="1"/>
    <col min="6" max="6" width="21.7109375" style="3" customWidth="1"/>
    <col min="7" max="16384" width="9.140625" style="3" customWidth="1"/>
  </cols>
  <sheetData>
    <row r="2" spans="1:4" ht="14.25">
      <c r="A2" s="3"/>
      <c r="D2" s="3"/>
    </row>
    <row r="3" ht="16.5" customHeight="1">
      <c r="E3" s="3"/>
    </row>
    <row r="4" spans="1:6" ht="20.25" customHeight="1">
      <c r="A4" s="4"/>
      <c r="B4" s="5"/>
      <c r="D4" s="24"/>
      <c r="F4" s="6"/>
    </row>
    <row r="5" ht="12.75" customHeight="1"/>
    <row r="6" ht="14.25">
      <c r="B6" s="6"/>
    </row>
    <row r="7" ht="14.25">
      <c r="B7" s="6"/>
    </row>
    <row r="8" ht="12.75" customHeight="1">
      <c r="B8" s="6"/>
    </row>
    <row r="9" ht="12.75" customHeight="1">
      <c r="B9" s="6"/>
    </row>
    <row r="10" spans="2:6" ht="15">
      <c r="B10" s="6"/>
      <c r="F10" s="24"/>
    </row>
    <row r="11" spans="2:6" ht="15">
      <c r="B11" s="6"/>
      <c r="F11" s="24"/>
    </row>
    <row r="12" ht="14.25">
      <c r="B12" s="6"/>
    </row>
    <row r="13" ht="14.25">
      <c r="B13" s="6"/>
    </row>
    <row r="14" ht="14.25">
      <c r="B14" s="6"/>
    </row>
    <row r="15" ht="14.25">
      <c r="B15" s="6"/>
    </row>
    <row r="16" ht="14.25">
      <c r="B16" s="6"/>
    </row>
    <row r="17" ht="14.25">
      <c r="B17" s="6"/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6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6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6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6"/>
    </row>
    <row r="39" ht="14.25">
      <c r="B39" s="6"/>
    </row>
    <row r="40" ht="14.25">
      <c r="B40" s="6"/>
    </row>
    <row r="41" ht="14.25">
      <c r="B41" s="6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  <row r="48" ht="14.25">
      <c r="B4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Levin</dc:creator>
  <cp:keywords/>
  <dc:description/>
  <cp:lastModifiedBy>Åke</cp:lastModifiedBy>
  <cp:lastPrinted>2017-07-10T15:15:40Z</cp:lastPrinted>
  <dcterms:created xsi:type="dcterms:W3CDTF">2005-02-28T11:28:11Z</dcterms:created>
  <dcterms:modified xsi:type="dcterms:W3CDTF">2018-05-27T19:16:48Z</dcterms:modified>
  <cp:category/>
  <cp:version/>
  <cp:contentType/>
  <cp:contentStatus/>
</cp:coreProperties>
</file>